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1925"/>
  </bookViews>
  <sheets>
    <sheet name="水稻--拟服务组织" sheetId="1" r:id="rId1"/>
    <sheet name="小麦--拟服务组织"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<sst xmlns="http://schemas.openxmlformats.org/spreadsheetml/2006/main" count="80" uniqueCount="40">
  <si>
    <t>彭州市2024年成都市市级财政专项资金农业生产社会化服务项目拟服务组织汇总表</t>
  </si>
  <si>
    <t>序号</t>
  </si>
  <si>
    <t>拟服务组织名称</t>
  </si>
  <si>
    <t>服务作物种类</t>
  </si>
  <si>
    <t>拟补贴服务面积（亩）</t>
  </si>
  <si>
    <t>补贴标准（元/亩）</t>
  </si>
  <si>
    <t>拟补贴总金额（元）</t>
  </si>
  <si>
    <t>拟服务区域</t>
  </si>
  <si>
    <t>总面积</t>
  </si>
  <si>
    <t>耕</t>
  </si>
  <si>
    <t>收</t>
  </si>
  <si>
    <t>合计</t>
  </si>
  <si>
    <t>——</t>
  </si>
  <si>
    <t>彭州市天彭街道白马社区股份经济合作联合社</t>
  </si>
  <si>
    <t>水稻</t>
  </si>
  <si>
    <t>天彭街道白马社区</t>
  </si>
  <si>
    <t>彭州市泓裕丰农机服务专业合作社</t>
  </si>
  <si>
    <t>九尺镇青雀村、升平社区、广山村、石泉村、昌衡村、天宝村、玉源村、龙福村、金沙社区、九尺铺社区</t>
  </si>
  <si>
    <t>彭州市桂花镇林泉村股份经济合作联合社</t>
  </si>
  <si>
    <t>桂花镇林泉村</t>
  </si>
  <si>
    <t>桂花镇俊鸿农机专业合作</t>
  </si>
  <si>
    <t>桂花镇三圣村、丽春镇塔子村、致和镇云台村、致和镇高桥村、九尺镇金沙社区</t>
  </si>
  <si>
    <t>濛阳街道永桥社区经济合作联合社</t>
  </si>
  <si>
    <t>濛阳街道永桥社区</t>
  </si>
  <si>
    <t>彭州市濛阳街道汉王村经济合作联合社</t>
  </si>
  <si>
    <t>濛阳街道汉王村</t>
  </si>
  <si>
    <t>彭州市濛阳街道宝石村经济合作联合社</t>
  </si>
  <si>
    <t>濛阳街道宝石村</t>
  </si>
  <si>
    <t>彭州市利翔农机服务专业合作社联合社</t>
  </si>
  <si>
    <t>濛阳街道全区域</t>
  </si>
  <si>
    <t>彭州市濛阳街道三邑桥村经济合作联合社</t>
  </si>
  <si>
    <t>濛阳街道三邑桥村</t>
  </si>
  <si>
    <t>濛阳街道百兴村经济合作联合社</t>
  </si>
  <si>
    <t>濛阳街道百兴村</t>
  </si>
  <si>
    <t>彭州市丽春镇塔子村股份经济合作联合社</t>
  </si>
  <si>
    <t>丽春镇塔子村、合江村、黄鹤村、花街子社区、花棚社区、君平社区</t>
  </si>
  <si>
    <t>/</t>
  </si>
  <si>
    <t>彭州市桂花镇俊鸿农机专业合作社</t>
  </si>
  <si>
    <t>小麦</t>
  </si>
  <si>
    <t>丽春镇塔子村丽春镇塔子村、合江村、黄鹤村、花街子社区、花棚社区、君平社区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</si>
</sst>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20"/>
      <name val="方正小标宋简体"/>
      <charset val="134"/>
    </font>
    <font>
      <b/>
      <sz val="12"/>
      <color rgb="FF070707"/>
      <name val="方正小标宋简体"/>
      <charset val="134"/>
    </font>
    <font>
      <sz val="11"/>
      <name val="方正仿宋_GBK"/>
      <charset val="0"/>
    </font>
    <font>
      <sz val="11"/>
      <name val="方正仿宋_GBK"/>
      <charset val="134"/>
    </font>
    <font>
      <sz val="12"/>
      <name val="方正仿宋_GBK"/>
      <charset val="0"/>
    </font>
    <font>
      <sz val="12"/>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3" borderId="8" applyNumberFormat="0" applyAlignment="0" applyProtection="0">
      <alignment vertical="center"/>
    </xf>
    <xf numFmtId="0" fontId="16" fillId="4" borderId="9" applyNumberFormat="0" applyAlignment="0" applyProtection="0">
      <alignment vertical="center"/>
    </xf>
    <xf numFmtId="0" fontId="17" fillId="4" borderId="8" applyNumberFormat="0" applyAlignment="0" applyProtection="0">
      <alignment vertical="center"/>
    </xf>
    <xf numFmtId="0" fontId="18" fillId="5"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tabSelected="1" workbookViewId="0">
      <selection activeCell="A1" sqref="A1:I1"/>
    </sheetView>
  </sheetViews>
  <sheetFormatPr defaultColWidth="9" defaultRowHeight="13.5"/>
  <cols>
    <col min="2" max="2" width="23.875" customWidth="1"/>
    <col min="3" max="3" width="16.625" customWidth="1"/>
    <col min="4" max="4" width="10.25" customWidth="1"/>
    <col min="5" max="5" width="9.5" customWidth="1"/>
    <col min="7" max="7" width="11" customWidth="1"/>
    <col min="8" max="8" width="11.375" customWidth="1"/>
    <col min="9" max="9" width="28.75" customWidth="1"/>
  </cols>
  <sheetData>
    <row r="1" ht="27.75" spans="1:9">
      <c r="A1" s="1" t="s">
        <v>0</v>
      </c>
      <c r="B1" s="1"/>
      <c r="C1" s="1"/>
      <c r="D1" s="1"/>
      <c r="E1" s="1"/>
      <c r="F1" s="1"/>
      <c r="G1" s="1"/>
      <c r="H1" s="1"/>
      <c r="I1" s="1"/>
    </row>
    <row r="2" ht="14.25" spans="1:9">
      <c r="A2" s="2" t="s">
        <v>1</v>
      </c>
      <c r="B2" s="2" t="s">
        <v>2</v>
      </c>
      <c r="C2" s="2" t="s">
        <v>3</v>
      </c>
      <c r="D2" s="2" t="s">
        <v>4</v>
      </c>
      <c r="E2" s="3"/>
      <c r="F2" s="3"/>
      <c r="G2" s="4" t="s">
        <v>5</v>
      </c>
      <c r="H2" s="4" t="s">
        <v>6</v>
      </c>
      <c r="I2" s="4" t="s">
        <v>7</v>
      </c>
    </row>
    <row r="3" ht="14.25" spans="1:9">
      <c r="A3" s="3"/>
      <c r="B3" s="3"/>
      <c r="C3" s="3"/>
      <c r="D3" s="3"/>
      <c r="E3" s="3"/>
      <c r="F3" s="3"/>
      <c r="G3" s="5"/>
      <c r="H3" s="5"/>
      <c r="I3" s="5"/>
    </row>
    <row r="4" ht="17.25" spans="1:9">
      <c r="A4" s="3"/>
      <c r="B4" s="3"/>
      <c r="C4" s="3"/>
      <c r="D4" s="2" t="s">
        <v>8</v>
      </c>
      <c r="E4" s="2" t="s">
        <v>9</v>
      </c>
      <c r="F4" s="2" t="s">
        <v>10</v>
      </c>
      <c r="G4" s="6"/>
      <c r="H4" s="6"/>
      <c r="I4" s="6"/>
    </row>
    <row r="5" ht="15.75" spans="1:9">
      <c r="A5" s="7" t="s">
        <v>11</v>
      </c>
      <c r="B5" s="8"/>
      <c r="C5" s="8"/>
      <c r="D5" s="8">
        <f t="shared" ref="D5:F5" si="0">SUM(D6:D16)</f>
        <v>41500</v>
      </c>
      <c r="E5" s="8">
        <f t="shared" si="0"/>
        <v>20750</v>
      </c>
      <c r="F5" s="8">
        <f t="shared" si="0"/>
        <v>20750</v>
      </c>
      <c r="G5" s="7">
        <v>30</v>
      </c>
      <c r="H5" s="7">
        <f>SUM(H6:H16)</f>
        <v>1245000</v>
      </c>
      <c r="I5" s="7" t="s">
        <v>12</v>
      </c>
    </row>
    <row r="6" ht="79.5" spans="1:9">
      <c r="A6" s="8">
        <v>1</v>
      </c>
      <c r="B6" s="9" t="s">
        <v>13</v>
      </c>
      <c r="C6" s="9" t="s">
        <v>14</v>
      </c>
      <c r="D6" s="10">
        <f t="shared" ref="D6:D16" si="1">SUM(E6:F6)</f>
        <v>5000</v>
      </c>
      <c r="E6" s="10">
        <f>3000-500</f>
        <v>2500</v>
      </c>
      <c r="F6" s="10">
        <f>3000-500</f>
        <v>2500</v>
      </c>
      <c r="G6" s="9">
        <v>30</v>
      </c>
      <c r="H6" s="9">
        <f t="shared" ref="H6:H16" si="2">D6*G6</f>
        <v>150000</v>
      </c>
      <c r="I6" s="9" t="s">
        <v>15</v>
      </c>
    </row>
    <row r="7" ht="189.75" spans="1:9">
      <c r="A7" s="8">
        <v>2</v>
      </c>
      <c r="B7" s="9" t="s">
        <v>16</v>
      </c>
      <c r="C7" s="9" t="s">
        <v>14</v>
      </c>
      <c r="D7" s="10">
        <f t="shared" si="1"/>
        <v>5520</v>
      </c>
      <c r="E7" s="10">
        <f>3260-500</f>
        <v>2760</v>
      </c>
      <c r="F7" s="10">
        <f>3260-500</f>
        <v>2760</v>
      </c>
      <c r="G7" s="9">
        <v>30</v>
      </c>
      <c r="H7" s="9">
        <f t="shared" si="2"/>
        <v>165600</v>
      </c>
      <c r="I7" s="9" t="s">
        <v>17</v>
      </c>
    </row>
    <row r="8" ht="79.5" spans="1:9">
      <c r="A8" s="8">
        <v>3</v>
      </c>
      <c r="B8" s="9" t="s">
        <v>18</v>
      </c>
      <c r="C8" s="9" t="s">
        <v>14</v>
      </c>
      <c r="D8" s="10">
        <f t="shared" si="1"/>
        <v>2000</v>
      </c>
      <c r="E8" s="10">
        <f>2000-1000</f>
        <v>1000</v>
      </c>
      <c r="F8" s="10">
        <v>1000</v>
      </c>
      <c r="G8" s="9">
        <v>30</v>
      </c>
      <c r="H8" s="9">
        <f t="shared" si="2"/>
        <v>60000</v>
      </c>
      <c r="I8" s="9" t="s">
        <v>19</v>
      </c>
    </row>
    <row r="9" ht="142.5" spans="1:9">
      <c r="A9" s="8">
        <v>4</v>
      </c>
      <c r="B9" s="9" t="s">
        <v>20</v>
      </c>
      <c r="C9" s="9" t="s">
        <v>14</v>
      </c>
      <c r="D9" s="10">
        <f t="shared" si="1"/>
        <v>2200</v>
      </c>
      <c r="E9" s="10">
        <f>2600-1500</f>
        <v>1100</v>
      </c>
      <c r="F9" s="10">
        <f>2600-1500</f>
        <v>1100</v>
      </c>
      <c r="G9" s="9">
        <v>30</v>
      </c>
      <c r="H9" s="9">
        <f t="shared" si="2"/>
        <v>66000</v>
      </c>
      <c r="I9" s="9" t="s">
        <v>21</v>
      </c>
    </row>
    <row r="10" ht="63.75" spans="1:9">
      <c r="A10" s="8">
        <v>5</v>
      </c>
      <c r="B10" s="9" t="s">
        <v>22</v>
      </c>
      <c r="C10" s="9" t="s">
        <v>14</v>
      </c>
      <c r="D10" s="10">
        <f t="shared" si="1"/>
        <v>2366</v>
      </c>
      <c r="E10" s="10">
        <f>1753-570</f>
        <v>1183</v>
      </c>
      <c r="F10" s="10">
        <f>1753-570</f>
        <v>1183</v>
      </c>
      <c r="G10" s="9">
        <v>30</v>
      </c>
      <c r="H10" s="9">
        <f t="shared" si="2"/>
        <v>70980</v>
      </c>
      <c r="I10" s="9" t="s">
        <v>23</v>
      </c>
    </row>
    <row r="11" ht="79.5" spans="1:9">
      <c r="A11" s="8">
        <v>6</v>
      </c>
      <c r="B11" s="9" t="s">
        <v>24</v>
      </c>
      <c r="C11" s="9" t="s">
        <v>14</v>
      </c>
      <c r="D11" s="10">
        <f t="shared" si="1"/>
        <v>5000</v>
      </c>
      <c r="E11" s="10">
        <v>2500</v>
      </c>
      <c r="F11" s="10">
        <v>2500</v>
      </c>
      <c r="G11" s="9">
        <v>30</v>
      </c>
      <c r="H11" s="9">
        <f t="shared" si="2"/>
        <v>150000</v>
      </c>
      <c r="I11" s="9" t="s">
        <v>25</v>
      </c>
    </row>
    <row r="12" ht="79.5" spans="1:9">
      <c r="A12" s="8">
        <v>7</v>
      </c>
      <c r="B12" s="9" t="s">
        <v>26</v>
      </c>
      <c r="C12" s="9" t="s">
        <v>14</v>
      </c>
      <c r="D12" s="10">
        <f t="shared" si="1"/>
        <v>2770</v>
      </c>
      <c r="E12" s="10">
        <v>1385</v>
      </c>
      <c r="F12" s="10">
        <v>1385</v>
      </c>
      <c r="G12" s="9">
        <v>30</v>
      </c>
      <c r="H12" s="9">
        <f t="shared" si="2"/>
        <v>83100</v>
      </c>
      <c r="I12" s="9" t="s">
        <v>27</v>
      </c>
    </row>
    <row r="13" ht="79.5" spans="1:9">
      <c r="A13" s="8">
        <v>8</v>
      </c>
      <c r="B13" s="9" t="s">
        <v>28</v>
      </c>
      <c r="C13" s="9" t="s">
        <v>14</v>
      </c>
      <c r="D13" s="10">
        <f t="shared" si="1"/>
        <v>6188</v>
      </c>
      <c r="E13" s="10">
        <f>3420-326</f>
        <v>3094</v>
      </c>
      <c r="F13" s="10">
        <f>3420-326</f>
        <v>3094</v>
      </c>
      <c r="G13" s="9">
        <v>30</v>
      </c>
      <c r="H13" s="9">
        <f t="shared" si="2"/>
        <v>185640</v>
      </c>
      <c r="I13" s="9" t="s">
        <v>29</v>
      </c>
    </row>
    <row r="14" ht="79.5" spans="1:9">
      <c r="A14" s="8">
        <v>9</v>
      </c>
      <c r="B14" s="9" t="s">
        <v>30</v>
      </c>
      <c r="C14" s="9" t="s">
        <v>14</v>
      </c>
      <c r="D14" s="10">
        <f t="shared" si="1"/>
        <v>3298</v>
      </c>
      <c r="E14" s="10">
        <f>1649.14-0.14</f>
        <v>1649</v>
      </c>
      <c r="F14" s="10">
        <f>1649.14-0.14</f>
        <v>1649</v>
      </c>
      <c r="G14" s="9">
        <v>30</v>
      </c>
      <c r="H14" s="9">
        <f t="shared" si="2"/>
        <v>98940</v>
      </c>
      <c r="I14" s="9" t="s">
        <v>31</v>
      </c>
    </row>
    <row r="15" ht="63.75" spans="1:9">
      <c r="A15" s="8">
        <v>10</v>
      </c>
      <c r="B15" s="9" t="s">
        <v>32</v>
      </c>
      <c r="C15" s="9" t="s">
        <v>14</v>
      </c>
      <c r="D15" s="10">
        <f t="shared" si="1"/>
        <v>4798</v>
      </c>
      <c r="E15" s="10">
        <f>2678-279</f>
        <v>2399</v>
      </c>
      <c r="F15" s="10">
        <f>2678-279</f>
        <v>2399</v>
      </c>
      <c r="G15" s="9">
        <v>30</v>
      </c>
      <c r="H15" s="9">
        <f t="shared" si="2"/>
        <v>143940</v>
      </c>
      <c r="I15" s="9" t="s">
        <v>33</v>
      </c>
    </row>
    <row r="16" ht="126.75" spans="1:9">
      <c r="A16" s="8">
        <v>11</v>
      </c>
      <c r="B16" s="9" t="s">
        <v>34</v>
      </c>
      <c r="C16" s="9" t="s">
        <v>14</v>
      </c>
      <c r="D16" s="10">
        <f t="shared" si="1"/>
        <v>2360</v>
      </c>
      <c r="E16" s="9">
        <f>1180.944-0.944</f>
        <v>1180</v>
      </c>
      <c r="F16" s="9">
        <f>1180.944-0.944</f>
        <v>1180</v>
      </c>
      <c r="G16" s="9">
        <v>30</v>
      </c>
      <c r="H16" s="9">
        <f t="shared" si="2"/>
        <v>70800</v>
      </c>
      <c r="I16" s="9" t="s">
        <v>35</v>
      </c>
    </row>
  </sheetData>
  <mergeCells count="9">
    <mergeCell ref="A1:I1"/>
    <mergeCell ref="A5:B5"/>
    <mergeCell ref="A2:A4"/>
    <mergeCell ref="B2:B4"/>
    <mergeCell ref="C2:C4"/>
    <mergeCell ref="G2:G4"/>
    <mergeCell ref="H2:H4"/>
    <mergeCell ref="I2:I4"/>
    <mergeCell ref="D2:F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selection activeCell="A1" sqref="A1:I1"/>
    </sheetView>
  </sheetViews>
  <sheetFormatPr defaultColWidth="9" defaultRowHeight="13.5"/>
  <cols>
    <col min="1" max="1" width="7.75" customWidth="1"/>
    <col min="2" max="2" width="21.25" customWidth="1"/>
    <col min="3" max="3" width="14.875" customWidth="1"/>
    <col min="4" max="4" width="10.25" customWidth="1"/>
    <col min="5" max="5" width="9.5" customWidth="1"/>
    <col min="7" max="7" width="10.75" customWidth="1"/>
    <col min="8" max="8" width="12" customWidth="1"/>
    <col min="9" max="9" width="24.875" customWidth="1"/>
  </cols>
  <sheetData>
    <row r="1" ht="27.75" spans="1:9">
      <c r="A1" s="1" t="s">
        <v>0</v>
      </c>
      <c r="B1" s="1"/>
      <c r="C1" s="1"/>
      <c r="D1" s="1"/>
      <c r="E1" s="1"/>
      <c r="F1" s="1"/>
      <c r="G1" s="1"/>
      <c r="H1" s="1"/>
      <c r="I1" s="1"/>
    </row>
    <row r="2" ht="14.25" spans="1:9">
      <c r="A2" s="2" t="s">
        <v>1</v>
      </c>
      <c r="B2" s="2" t="s">
        <v>2</v>
      </c>
      <c r="C2" s="2" t="s">
        <v>3</v>
      </c>
      <c r="D2" s="2" t="s">
        <v>4</v>
      </c>
      <c r="E2" s="3"/>
      <c r="F2" s="3"/>
      <c r="G2" s="4" t="s">
        <v>5</v>
      </c>
      <c r="H2" s="4" t="s">
        <v>6</v>
      </c>
      <c r="I2" s="4" t="s">
        <v>7</v>
      </c>
    </row>
    <row r="3" ht="14.25" spans="1:9">
      <c r="A3" s="3"/>
      <c r="B3" s="3"/>
      <c r="C3" s="3"/>
      <c r="D3" s="3"/>
      <c r="E3" s="3"/>
      <c r="F3" s="3"/>
      <c r="G3" s="5"/>
      <c r="H3" s="5"/>
      <c r="I3" s="5"/>
    </row>
    <row r="4" ht="17.25" spans="1:9">
      <c r="A4" s="3"/>
      <c r="B4" s="3"/>
      <c r="C4" s="3"/>
      <c r="D4" s="2" t="s">
        <v>8</v>
      </c>
      <c r="E4" s="2" t="s">
        <v>9</v>
      </c>
      <c r="F4" s="2" t="s">
        <v>10</v>
      </c>
      <c r="G4" s="6"/>
      <c r="H4" s="6"/>
      <c r="I4" s="6"/>
    </row>
    <row r="5" ht="15.75" spans="1:9">
      <c r="A5" s="7" t="s">
        <v>11</v>
      </c>
      <c r="B5" s="8"/>
      <c r="C5" s="8"/>
      <c r="D5" s="8">
        <f t="shared" ref="D5:H5" si="0">SUM(D6:D10)</f>
        <v>6200</v>
      </c>
      <c r="E5" s="8" t="s">
        <v>36</v>
      </c>
      <c r="F5" s="8">
        <f t="shared" si="0"/>
        <v>6200</v>
      </c>
      <c r="G5" s="7">
        <v>25</v>
      </c>
      <c r="H5" s="7">
        <f t="shared" si="0"/>
        <v>155000</v>
      </c>
      <c r="I5" s="7" t="s">
        <v>12</v>
      </c>
    </row>
    <row r="6" ht="142.5" spans="1:9">
      <c r="A6" s="8">
        <v>1</v>
      </c>
      <c r="B6" s="9" t="s">
        <v>37</v>
      </c>
      <c r="C6" s="9" t="s">
        <v>38</v>
      </c>
      <c r="D6" s="10">
        <f t="shared" ref="D6:D10" si="1">SUM(F6)</f>
        <v>1100</v>
      </c>
      <c r="E6" s="10" t="s">
        <v>36</v>
      </c>
      <c r="F6" s="10">
        <f>2600-1500</f>
        <v>1100</v>
      </c>
      <c r="G6" s="9">
        <v>25</v>
      </c>
      <c r="H6" s="9">
        <f t="shared" ref="H6:H10" si="2">D6*G6</f>
        <v>27500</v>
      </c>
      <c r="I6" s="9" t="s">
        <v>21</v>
      </c>
    </row>
    <row r="7" ht="79.5" spans="1:9">
      <c r="A7" s="8">
        <v>2</v>
      </c>
      <c r="B7" s="9" t="s">
        <v>30</v>
      </c>
      <c r="C7" s="9" t="s">
        <v>38</v>
      </c>
      <c r="D7" s="10">
        <f t="shared" si="1"/>
        <v>1459</v>
      </c>
      <c r="E7" s="10" t="s">
        <v>36</v>
      </c>
      <c r="F7" s="10">
        <f>1459.14-0.14</f>
        <v>1459</v>
      </c>
      <c r="G7" s="9">
        <v>25</v>
      </c>
      <c r="H7" s="9">
        <f t="shared" si="2"/>
        <v>36475</v>
      </c>
      <c r="I7" s="9" t="s">
        <v>31</v>
      </c>
    </row>
    <row r="8" ht="79.5" spans="1:9">
      <c r="A8" s="8">
        <v>3</v>
      </c>
      <c r="B8" s="9" t="s">
        <v>26</v>
      </c>
      <c r="C8" s="9" t="s">
        <v>38</v>
      </c>
      <c r="D8" s="10">
        <f t="shared" si="1"/>
        <v>1235</v>
      </c>
      <c r="E8" s="10" t="s">
        <v>36</v>
      </c>
      <c r="F8" s="10">
        <f>1235.6-0.6</f>
        <v>1235</v>
      </c>
      <c r="G8" s="9">
        <v>25</v>
      </c>
      <c r="H8" s="9">
        <f t="shared" si="2"/>
        <v>30875</v>
      </c>
      <c r="I8" s="9" t="s">
        <v>27</v>
      </c>
    </row>
    <row r="9" ht="142.5" spans="1:9">
      <c r="A9" s="8">
        <v>4</v>
      </c>
      <c r="B9" s="9" t="s">
        <v>34</v>
      </c>
      <c r="C9" s="9" t="s">
        <v>38</v>
      </c>
      <c r="D9" s="10">
        <f t="shared" si="1"/>
        <v>1180</v>
      </c>
      <c r="E9" s="10" t="s">
        <v>36</v>
      </c>
      <c r="F9" s="10">
        <f>1180.944-0.944</f>
        <v>1180</v>
      </c>
      <c r="G9" s="9">
        <v>25</v>
      </c>
      <c r="H9" s="9">
        <f t="shared" si="2"/>
        <v>29500</v>
      </c>
      <c r="I9" s="9" t="s">
        <v>39</v>
      </c>
    </row>
    <row r="10" ht="79.5" spans="1:9">
      <c r="A10" s="8">
        <v>5</v>
      </c>
      <c r="B10" s="9" t="s">
        <v>24</v>
      </c>
      <c r="C10" s="9" t="s">
        <v>38</v>
      </c>
      <c r="D10" s="10">
        <f t="shared" si="1"/>
        <v>1226</v>
      </c>
      <c r="E10" s="10" t="s">
        <v>36</v>
      </c>
      <c r="F10" s="10">
        <v>1226</v>
      </c>
      <c r="G10" s="9">
        <v>25</v>
      </c>
      <c r="H10" s="9">
        <f t="shared" si="2"/>
        <v>30650</v>
      </c>
      <c r="I10" s="9" t="s">
        <v>25</v>
      </c>
    </row>
  </sheetData>
  <mergeCells count="9">
    <mergeCell ref="A1:I1"/>
    <mergeCell ref="A5:B5"/>
    <mergeCell ref="A2:A4"/>
    <mergeCell ref="B2:B4"/>
    <mergeCell ref="C2:C4"/>
    <mergeCell ref="G2:G4"/>
    <mergeCell ref="H2:H4"/>
    <mergeCell ref="I2:I4"/>
    <mergeCell ref="D2:F3"/>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水稻--拟服务组织</vt:lpstr>
      <vt:lpstr>小麦--拟服务组织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blue-s</cp:lastModifiedBy>
  <dcterms:created xsi:type="dcterms:W3CDTF">2023-05-12T11:15:00Z</dcterms:created>
  <dcterms:modified xsi:type="dcterms:W3CDTF">2024-03-25T02:44:01Z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38C8D7079B614FC7BA98C0C9E306E1E3_12</vt:lpwstr>
  </property>
</Properties>
</file>